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90" windowWidth="13245" windowHeight="12360" tabRatio="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<sst xmlns="http://schemas.openxmlformats.org/spreadsheetml/2006/main" count="33" uniqueCount="30">
  <si>
    <t>Dato:</t>
  </si>
  <si>
    <t>Vekt lbs</t>
  </si>
  <si>
    <t>Arm</t>
  </si>
  <si>
    <t>Mom/1000</t>
  </si>
  <si>
    <t>Tomvekt</t>
  </si>
  <si>
    <t>Fuel</t>
  </si>
  <si>
    <t>Mom</t>
  </si>
  <si>
    <t>Vekt</t>
  </si>
  <si>
    <t xml:space="preserve">   Startvekt:</t>
  </si>
  <si>
    <t>Start</t>
  </si>
  <si>
    <t>Slutt</t>
  </si>
  <si>
    <t>Fuelburn (lbs)</t>
  </si>
  <si>
    <t>Landingsvekt:</t>
  </si>
  <si>
    <t>Omregning av vekt:</t>
  </si>
  <si>
    <t>Kg</t>
  </si>
  <si>
    <t>x 2,205</t>
  </si>
  <si>
    <t>=</t>
  </si>
  <si>
    <t>Lbs</t>
  </si>
  <si>
    <t>x 0,454</t>
  </si>
  <si>
    <t>Maks 120 lbs.</t>
  </si>
  <si>
    <t>Maks 50 lbs.</t>
  </si>
  <si>
    <t>Maks  2457 lbs.</t>
  </si>
  <si>
    <t>Baggage area A</t>
  </si>
  <si>
    <t>Baggage area B</t>
  </si>
  <si>
    <t>Fulle tanker, 53 USG usable = 318 lbs</t>
  </si>
  <si>
    <t>Redusert Fuel, 35 USG = 210 lbs</t>
  </si>
  <si>
    <t>W/B LN-FTA</t>
  </si>
  <si>
    <t>Pilot and front passenger</t>
  </si>
  <si>
    <t>Rear passengers</t>
  </si>
  <si>
    <t>40,94 " / 1,04 m  (GML: 40,896 inches / 1,04 m) (W incl. Unusable fuel)</t>
  </si>
</sst>
</file>

<file path=xl/styles.xml><?xml version="1.0" encoding="utf-8"?>
<styleSheet xmlns="http://schemas.openxmlformats.org/spreadsheetml/2006/main">
  <numFmts count="1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49"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u val="single"/>
      <sz val="20"/>
      <name val="Arial"/>
      <family val="2"/>
    </font>
    <font>
      <sz val="14"/>
      <name val="Arial"/>
      <family val="2"/>
    </font>
    <font>
      <sz val="14"/>
      <color indexed="53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2"/>
      <color indexed="53"/>
      <name val="Arial"/>
      <family val="2"/>
    </font>
    <font>
      <sz val="10"/>
      <color indexed="8"/>
      <name val="Arial"/>
      <family val="2"/>
    </font>
    <font>
      <vertAlign val="subscript"/>
      <sz val="8"/>
      <color indexed="8"/>
      <name val="Arial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1" fontId="0" fillId="0" borderId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4" fontId="47" fillId="0" borderId="10" xfId="0" applyNumberFormat="1" applyFont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172" fontId="20" fillId="33" borderId="11" xfId="0" applyNumberFormat="1" applyFont="1" applyFill="1" applyBorder="1" applyAlignment="1">
      <alignment horizontal="center"/>
    </xf>
    <xf numFmtId="172" fontId="20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172" fontId="20" fillId="0" borderId="13" xfId="0" applyNumberFormat="1" applyFont="1" applyBorder="1" applyAlignment="1" applyProtection="1">
      <alignment horizontal="center"/>
      <protection locked="0"/>
    </xf>
    <xf numFmtId="172" fontId="20" fillId="0" borderId="14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2" fontId="20" fillId="0" borderId="1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0" fillId="0" borderId="11" xfId="0" applyFont="1" applyBorder="1" applyAlignment="1">
      <alignment horizontal="right"/>
    </xf>
    <xf numFmtId="0" fontId="48" fillId="0" borderId="0" xfId="0" applyFont="1" applyAlignment="1">
      <alignment/>
    </xf>
    <xf numFmtId="172" fontId="47" fillId="0" borderId="16" xfId="0" applyNumberFormat="1" applyFont="1" applyBorder="1" applyAlignment="1">
      <alignment horizontal="center"/>
    </xf>
    <xf numFmtId="0" fontId="1" fillId="34" borderId="17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20" fillId="34" borderId="19" xfId="0" applyFont="1" applyFill="1" applyBorder="1" applyAlignment="1">
      <alignment/>
    </xf>
    <xf numFmtId="0" fontId="22" fillId="0" borderId="13" xfId="0" applyFont="1" applyBorder="1" applyAlignment="1" applyProtection="1">
      <alignment/>
      <protection locked="0"/>
    </xf>
    <xf numFmtId="0" fontId="22" fillId="34" borderId="0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center"/>
    </xf>
    <xf numFmtId="0" fontId="22" fillId="34" borderId="11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2" fillId="34" borderId="21" xfId="0" applyFont="1" applyFill="1" applyBorder="1" applyAlignment="1">
      <alignment/>
    </xf>
    <xf numFmtId="0" fontId="22" fillId="34" borderId="21" xfId="0" applyFont="1" applyFill="1" applyBorder="1" applyAlignment="1">
      <alignment horizontal="center"/>
    </xf>
    <xf numFmtId="0" fontId="22" fillId="34" borderId="22" xfId="0" applyFont="1" applyFill="1" applyBorder="1" applyAlignment="1">
      <alignment/>
    </xf>
    <xf numFmtId="0" fontId="22" fillId="34" borderId="23" xfId="0" applyFont="1" applyFill="1" applyBorder="1" applyAlignment="1">
      <alignment/>
    </xf>
    <xf numFmtId="172" fontId="20" fillId="34" borderId="11" xfId="0" applyNumberFormat="1" applyFont="1" applyFill="1" applyBorder="1" applyAlignment="1">
      <alignment horizontal="center"/>
    </xf>
    <xf numFmtId="172" fontId="20" fillId="34" borderId="16" xfId="0" applyNumberFormat="1" applyFont="1" applyFill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4"/>
          <c:w val="0.97525"/>
          <c:h val="0.9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5000B"/>
              </a:solidFill>
              <a:ln>
                <a:solidFill>
                  <a:srgbClr val="C5000B"/>
                </a:solidFill>
              </a:ln>
            </c:spPr>
          </c:marker>
          <c:xVal>
            <c:numRef>
              <c:f>Sheet1!$I$12:$I$13</c:f>
              <c:numCache/>
            </c:numRef>
          </c:xVal>
          <c:yVal>
            <c:numRef>
              <c:f>Sheet1!$J$12:$J$13</c:f>
              <c:numCache/>
            </c:numRef>
          </c:yVal>
          <c:smooth val="0"/>
        </c:ser>
        <c:axId val="59329010"/>
        <c:axId val="64199043"/>
      </c:scatterChart>
      <c:valAx>
        <c:axId val="59329010"/>
        <c:scaling>
          <c:orientation val="minMax"/>
          <c:max val="120"/>
          <c:min val="5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#,##0" sourceLinked="0"/>
        <c:majorTickMark val="out"/>
        <c:minorTickMark val="out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99043"/>
        <c:crossesAt val="1500"/>
        <c:crossBetween val="midCat"/>
        <c:dispUnits/>
        <c:majorUnit val="5"/>
        <c:minorUnit val="1"/>
      </c:valAx>
      <c:valAx>
        <c:axId val="64199043"/>
        <c:scaling>
          <c:orientation val="minMax"/>
          <c:max val="2500"/>
          <c:min val="15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#,##0" sourceLinked="0"/>
        <c:majorTickMark val="out"/>
        <c:minorTickMark val="out"/>
        <c:tickLblPos val="low"/>
        <c:spPr>
          <a:ln w="3175">
            <a:solidFill>
              <a:srgbClr val="B3B3B3"/>
            </a:solidFill>
            <a:prstDash val="dash"/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9010"/>
        <c:crosses val="autoZero"/>
        <c:crossBetween val="midCat"/>
        <c:dispUnits/>
        <c:majorUnit val="100"/>
        <c:minorUnit val="20"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0.24725</cdr:x>
      <cdr:y>0.043</cdr:y>
    </cdr:from>
    <cdr:to>
      <cdr:x>0.24725</cdr:x>
      <cdr:y>0.9365</cdr:y>
    </cdr:to>
    <cdr:sp>
      <cdr:nvSpPr>
        <cdr:cNvPr id="1" name="Line 17"/>
        <cdr:cNvSpPr>
          <a:spLocks/>
        </cdr:cNvSpPr>
      </cdr:nvSpPr>
      <cdr:spPr>
        <a:xfrm flipH="1" flipV="1">
          <a:off x="1714500" y="247650"/>
          <a:ext cx="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0.38025</cdr:x>
      <cdr:y>0.03725</cdr:y>
    </cdr:from>
    <cdr:to>
      <cdr:x>0.38025</cdr:x>
      <cdr:y>0.93175</cdr:y>
    </cdr:to>
    <cdr:sp>
      <cdr:nvSpPr>
        <cdr:cNvPr id="2" name="Line 17"/>
        <cdr:cNvSpPr>
          <a:spLocks/>
        </cdr:cNvSpPr>
      </cdr:nvSpPr>
      <cdr:spPr>
        <a:xfrm flipH="1" flipV="1">
          <a:off x="2638425" y="209550"/>
          <a:ext cx="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0.31325</cdr:x>
      <cdr:y>0.04475</cdr:y>
    </cdr:from>
    <cdr:to>
      <cdr:x>0.31325</cdr:x>
      <cdr:y>0.938</cdr:y>
    </cdr:to>
    <cdr:sp>
      <cdr:nvSpPr>
        <cdr:cNvPr id="3" name="Line 17"/>
        <cdr:cNvSpPr>
          <a:spLocks/>
        </cdr:cNvSpPr>
      </cdr:nvSpPr>
      <cdr:spPr>
        <a:xfrm flipH="1" flipV="1">
          <a:off x="2171700" y="257175"/>
          <a:ext cx="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0.44725</cdr:x>
      <cdr:y>0.043</cdr:y>
    </cdr:from>
    <cdr:to>
      <cdr:x>0.44725</cdr:x>
      <cdr:y>0.9365</cdr:y>
    </cdr:to>
    <cdr:sp>
      <cdr:nvSpPr>
        <cdr:cNvPr id="4" name="Line 17"/>
        <cdr:cNvSpPr>
          <a:spLocks/>
        </cdr:cNvSpPr>
      </cdr:nvSpPr>
      <cdr:spPr>
        <a:xfrm flipH="1" flipV="1">
          <a:off x="3105150" y="247650"/>
          <a:ext cx="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0.514</cdr:x>
      <cdr:y>0.03575</cdr:y>
    </cdr:from>
    <cdr:to>
      <cdr:x>0.514</cdr:x>
      <cdr:y>0.92975</cdr:y>
    </cdr:to>
    <cdr:sp>
      <cdr:nvSpPr>
        <cdr:cNvPr id="5" name="Line 17"/>
        <cdr:cNvSpPr>
          <a:spLocks/>
        </cdr:cNvSpPr>
      </cdr:nvSpPr>
      <cdr:spPr>
        <a:xfrm flipH="1" flipV="1">
          <a:off x="3571875" y="200025"/>
          <a:ext cx="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-0.01025</cdr:x>
      <cdr:y>-0.00775</cdr:y>
    </cdr:from>
    <cdr:to>
      <cdr:x>0.93975</cdr:x>
      <cdr:y>-0.00775</cdr:y>
    </cdr:to>
    <cdr:sp>
      <cdr:nvSpPr>
        <cdr:cNvPr id="6" name="Line 11"/>
        <cdr:cNvSpPr>
          <a:spLocks/>
        </cdr:cNvSpPr>
      </cdr:nvSpPr>
      <cdr:spPr>
        <a:xfrm flipV="1">
          <a:off x="-66674" y="-38099"/>
          <a:ext cx="661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</cdr:x>
      <cdr:y>0.043</cdr:y>
    </cdr:from>
    <cdr:to>
      <cdr:x>0.58</cdr:x>
      <cdr:y>0.9365</cdr:y>
    </cdr:to>
    <cdr:sp>
      <cdr:nvSpPr>
        <cdr:cNvPr id="7" name="Line 17"/>
        <cdr:cNvSpPr>
          <a:spLocks/>
        </cdr:cNvSpPr>
      </cdr:nvSpPr>
      <cdr:spPr>
        <a:xfrm flipH="1" flipV="1">
          <a:off x="4029075" y="247650"/>
          <a:ext cx="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0.03725</cdr:y>
    </cdr:from>
    <cdr:to>
      <cdr:x>0.647</cdr:x>
      <cdr:y>0.93175</cdr:y>
    </cdr:to>
    <cdr:sp>
      <cdr:nvSpPr>
        <cdr:cNvPr id="8" name="Line 17"/>
        <cdr:cNvSpPr>
          <a:spLocks/>
        </cdr:cNvSpPr>
      </cdr:nvSpPr>
      <cdr:spPr>
        <a:xfrm flipH="1" flipV="1">
          <a:off x="4495800" y="209550"/>
          <a:ext cx="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0.77975</cdr:x>
      <cdr:y>0.043</cdr:y>
    </cdr:from>
    <cdr:to>
      <cdr:x>0.77975</cdr:x>
      <cdr:y>0.9365</cdr:y>
    </cdr:to>
    <cdr:sp>
      <cdr:nvSpPr>
        <cdr:cNvPr id="9" name="Line 17"/>
        <cdr:cNvSpPr>
          <a:spLocks/>
        </cdr:cNvSpPr>
      </cdr:nvSpPr>
      <cdr:spPr>
        <a:xfrm flipH="1" flipV="1">
          <a:off x="5419725" y="247650"/>
          <a:ext cx="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0.71375</cdr:x>
      <cdr:y>0.03725</cdr:y>
    </cdr:from>
    <cdr:to>
      <cdr:x>0.71375</cdr:x>
      <cdr:y>0.93175</cdr:y>
    </cdr:to>
    <cdr:sp>
      <cdr:nvSpPr>
        <cdr:cNvPr id="10" name="Line 17"/>
        <cdr:cNvSpPr>
          <a:spLocks/>
        </cdr:cNvSpPr>
      </cdr:nvSpPr>
      <cdr:spPr>
        <a:xfrm flipH="1" flipV="1">
          <a:off x="4962525" y="209550"/>
          <a:ext cx="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0.84775</cdr:x>
      <cdr:y>0.04125</cdr:y>
    </cdr:from>
    <cdr:to>
      <cdr:x>0.84775</cdr:x>
      <cdr:y>0.93475</cdr:y>
    </cdr:to>
    <cdr:sp>
      <cdr:nvSpPr>
        <cdr:cNvPr id="11" name="Line 17"/>
        <cdr:cNvSpPr>
          <a:spLocks/>
        </cdr:cNvSpPr>
      </cdr:nvSpPr>
      <cdr:spPr>
        <a:xfrm flipH="1" flipV="1">
          <a:off x="5886450" y="238125"/>
          <a:ext cx="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0.91175</cdr:x>
      <cdr:y>0.043</cdr:y>
    </cdr:from>
    <cdr:to>
      <cdr:x>0.91175</cdr:x>
      <cdr:y>0.9365</cdr:y>
    </cdr:to>
    <cdr:sp>
      <cdr:nvSpPr>
        <cdr:cNvPr id="12" name="Line 17"/>
        <cdr:cNvSpPr>
          <a:spLocks/>
        </cdr:cNvSpPr>
      </cdr:nvSpPr>
      <cdr:spPr>
        <a:xfrm flipH="1" flipV="1">
          <a:off x="6334125" y="247650"/>
          <a:ext cx="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-0.01025</cdr:x>
      <cdr:y>-0.00775</cdr:y>
    </cdr:from>
    <cdr:to>
      <cdr:x>0.962</cdr:x>
      <cdr:y>-0.006</cdr:y>
    </cdr:to>
    <cdr:sp>
      <cdr:nvSpPr>
        <cdr:cNvPr id="13" name="Line 12"/>
        <cdr:cNvSpPr>
          <a:spLocks/>
        </cdr:cNvSpPr>
      </cdr:nvSpPr>
      <cdr:spPr>
        <a:xfrm flipV="1">
          <a:off x="-66674" y="-38099"/>
          <a:ext cx="6762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-0.01025</cdr:x>
      <cdr:y>-0.00775</cdr:y>
    </cdr:from>
    <cdr:to>
      <cdr:x>0.94425</cdr:x>
      <cdr:y>-0.00775</cdr:y>
    </cdr:to>
    <cdr:sp>
      <cdr:nvSpPr>
        <cdr:cNvPr id="14" name="Line 12"/>
        <cdr:cNvSpPr>
          <a:spLocks/>
        </cdr:cNvSpPr>
      </cdr:nvSpPr>
      <cdr:spPr>
        <a:xfrm flipV="1">
          <a:off x="-66674" y="-38099"/>
          <a:ext cx="663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17</xdr:row>
      <xdr:rowOff>85725</xdr:rowOff>
    </xdr:from>
    <xdr:to>
      <xdr:col>7</xdr:col>
      <xdr:colOff>447675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323850" y="5314950"/>
        <a:ext cx="69532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18</xdr:row>
      <xdr:rowOff>47625</xdr:rowOff>
    </xdr:from>
    <xdr:to>
      <xdr:col>7</xdr:col>
      <xdr:colOff>304800</xdr:colOff>
      <xdr:row>41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590550" y="5600700"/>
          <a:ext cx="6543675" cy="5010150"/>
          <a:chOff x="1261" y="7651"/>
          <a:chExt cx="10885" cy="7833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V="1">
            <a:off x="1694" y="11971"/>
            <a:ext cx="2425" cy="3505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4102" y="8015"/>
            <a:ext cx="4531" cy="3969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8603" y="8031"/>
            <a:ext cx="2887" cy="2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4524" y="8015"/>
            <a:ext cx="6966" cy="7447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391" y="10015"/>
            <a:ext cx="993" cy="8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3016" y="10001"/>
            <a:ext cx="4381" cy="5483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1264" y="8417"/>
            <a:ext cx="1073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1269" y="9196"/>
            <a:ext cx="1082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V="1">
            <a:off x="1313" y="10001"/>
            <a:ext cx="108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1261" y="11558"/>
            <a:ext cx="108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1305" y="12339"/>
            <a:ext cx="10784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305" y="13120"/>
            <a:ext cx="108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283" y="13900"/>
            <a:ext cx="108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 flipH="1" flipV="1">
            <a:off x="2064" y="7651"/>
            <a:ext cx="0" cy="78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1333500</xdr:colOff>
      <xdr:row>18</xdr:row>
      <xdr:rowOff>266700</xdr:rowOff>
    </xdr:from>
    <xdr:to>
      <xdr:col>2</xdr:col>
      <xdr:colOff>9525</xdr:colOff>
      <xdr:row>20</xdr:row>
      <xdr:rowOff>314325</xdr:rowOff>
    </xdr:to>
    <xdr:sp fLocksText="0">
      <xdr:nvSpPr>
        <xdr:cNvPr id="17" name="Text Box 28"/>
        <xdr:cNvSpPr txBox="1">
          <a:spLocks noChangeArrowheads="1"/>
        </xdr:cNvSpPr>
      </xdr:nvSpPr>
      <xdr:spPr>
        <a:xfrm>
          <a:off x="1333500" y="5819775"/>
          <a:ext cx="1657350" cy="695325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Center of gravity 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moment envelope</a:t>
          </a:r>
        </a:p>
      </xdr:txBody>
    </xdr:sp>
    <xdr:clientData/>
  </xdr:twoCellAnchor>
  <xdr:twoCellAnchor>
    <xdr:from>
      <xdr:col>2</xdr:col>
      <xdr:colOff>676275</xdr:colOff>
      <xdr:row>25</xdr:row>
      <xdr:rowOff>219075</xdr:rowOff>
    </xdr:from>
    <xdr:to>
      <xdr:col>3</xdr:col>
      <xdr:colOff>457200</xdr:colOff>
      <xdr:row>27</xdr:row>
      <xdr:rowOff>142875</xdr:rowOff>
    </xdr:to>
    <xdr:sp fLocksText="0">
      <xdr:nvSpPr>
        <xdr:cNvPr id="18" name="Text Box 29"/>
        <xdr:cNvSpPr txBox="1">
          <a:spLocks noChangeArrowheads="1"/>
        </xdr:cNvSpPr>
      </xdr:nvSpPr>
      <xdr:spPr>
        <a:xfrm>
          <a:off x="3657600" y="8039100"/>
          <a:ext cx="790575" cy="314325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Normal</a:t>
          </a:r>
        </a:p>
      </xdr:txBody>
    </xdr:sp>
    <xdr:clientData/>
  </xdr:twoCellAnchor>
  <xdr:twoCellAnchor>
    <xdr:from>
      <xdr:col>1</xdr:col>
      <xdr:colOff>209550</xdr:colOff>
      <xdr:row>27</xdr:row>
      <xdr:rowOff>95250</xdr:rowOff>
    </xdr:from>
    <xdr:to>
      <xdr:col>2</xdr:col>
      <xdr:colOff>133350</xdr:colOff>
      <xdr:row>29</xdr:row>
      <xdr:rowOff>76200</xdr:rowOff>
    </xdr:to>
    <xdr:sp fLocksText="0">
      <xdr:nvSpPr>
        <xdr:cNvPr id="19" name="Text Box 30"/>
        <xdr:cNvSpPr txBox="1">
          <a:spLocks noChangeArrowheads="1"/>
        </xdr:cNvSpPr>
      </xdr:nvSpPr>
      <xdr:spPr>
        <a:xfrm>
          <a:off x="2324100" y="8305800"/>
          <a:ext cx="790575" cy="30480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Utility</a:t>
          </a:r>
        </a:p>
      </xdr:txBody>
    </xdr:sp>
    <xdr:clientData/>
  </xdr:twoCellAnchor>
  <xdr:twoCellAnchor>
    <xdr:from>
      <xdr:col>0</xdr:col>
      <xdr:colOff>1543050</xdr:colOff>
      <xdr:row>18</xdr:row>
      <xdr:rowOff>57150</xdr:rowOff>
    </xdr:from>
    <xdr:to>
      <xdr:col>0</xdr:col>
      <xdr:colOff>1543050</xdr:colOff>
      <xdr:row>41</xdr:row>
      <xdr:rowOff>114300</xdr:rowOff>
    </xdr:to>
    <xdr:sp>
      <xdr:nvSpPr>
        <xdr:cNvPr id="20" name="Line 17"/>
        <xdr:cNvSpPr>
          <a:spLocks/>
        </xdr:cNvSpPr>
      </xdr:nvSpPr>
      <xdr:spPr>
        <a:xfrm flipH="1" flipV="1">
          <a:off x="1543050" y="5610225"/>
          <a:ext cx="0" cy="498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24</xdr:row>
      <xdr:rowOff>76200</xdr:rowOff>
    </xdr:from>
    <xdr:to>
      <xdr:col>7</xdr:col>
      <xdr:colOff>276225</xdr:colOff>
      <xdr:row>24</xdr:row>
      <xdr:rowOff>76200</xdr:rowOff>
    </xdr:to>
    <xdr:sp>
      <xdr:nvSpPr>
        <xdr:cNvPr id="21" name="Rett linje 33"/>
        <xdr:cNvSpPr>
          <a:spLocks/>
        </xdr:cNvSpPr>
      </xdr:nvSpPr>
      <xdr:spPr>
        <a:xfrm>
          <a:off x="628650" y="7572375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38</xdr:row>
      <xdr:rowOff>95250</xdr:rowOff>
    </xdr:from>
    <xdr:to>
      <xdr:col>7</xdr:col>
      <xdr:colOff>276225</xdr:colOff>
      <xdr:row>38</xdr:row>
      <xdr:rowOff>104775</xdr:rowOff>
    </xdr:to>
    <xdr:sp>
      <xdr:nvSpPr>
        <xdr:cNvPr id="22" name="Rett linje 35"/>
        <xdr:cNvSpPr>
          <a:spLocks/>
        </xdr:cNvSpPr>
      </xdr:nvSpPr>
      <xdr:spPr>
        <a:xfrm flipV="1">
          <a:off x="600075" y="10086975"/>
          <a:ext cx="6505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41</xdr:row>
      <xdr:rowOff>114300</xdr:rowOff>
    </xdr:from>
    <xdr:to>
      <xdr:col>7</xdr:col>
      <xdr:colOff>285750</xdr:colOff>
      <xdr:row>41</xdr:row>
      <xdr:rowOff>114300</xdr:rowOff>
    </xdr:to>
    <xdr:sp>
      <xdr:nvSpPr>
        <xdr:cNvPr id="23" name="Rett linje 37"/>
        <xdr:cNvSpPr>
          <a:spLocks/>
        </xdr:cNvSpPr>
      </xdr:nvSpPr>
      <xdr:spPr>
        <a:xfrm>
          <a:off x="609600" y="10591800"/>
          <a:ext cx="650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zoomScale="70" zoomScaleNormal="70" zoomScalePageLayoutView="0" workbookViewId="0" topLeftCell="A1">
      <selection activeCell="R12" sqref="R12"/>
    </sheetView>
  </sheetViews>
  <sheetFormatPr defaultColWidth="9.140625" defaultRowHeight="12.75"/>
  <cols>
    <col min="1" max="1" width="31.7109375" style="3" customWidth="1"/>
    <col min="2" max="2" width="13.00390625" style="2" customWidth="1"/>
    <col min="3" max="4" width="15.140625" style="2" customWidth="1"/>
    <col min="5" max="16384" width="9.140625" style="3" customWidth="1"/>
  </cols>
  <sheetData>
    <row r="1" ht="26.25">
      <c r="A1" s="1" t="s">
        <v>26</v>
      </c>
    </row>
    <row r="2" spans="2:256" s="4" customFormat="1" ht="18">
      <c r="B2" s="5"/>
      <c r="C2" s="5"/>
      <c r="D2" s="5"/>
      <c r="IV2" s="3"/>
    </row>
    <row r="3" spans="1:256" s="4" customFormat="1" ht="18">
      <c r="A3" s="6" t="s">
        <v>0</v>
      </c>
      <c r="B3" s="7">
        <v>42972</v>
      </c>
      <c r="C3" s="8"/>
      <c r="D3" s="8"/>
      <c r="IV3" s="3"/>
    </row>
    <row r="4" spans="2:256" s="4" customFormat="1" ht="18">
      <c r="B4" s="5"/>
      <c r="C4" s="5"/>
      <c r="D4" s="5"/>
      <c r="IV4" s="3"/>
    </row>
    <row r="5" spans="1:256" s="4" customFormat="1" ht="25.5" customHeight="1">
      <c r="A5" s="9"/>
      <c r="B5" s="10" t="s">
        <v>1</v>
      </c>
      <c r="C5" s="10" t="s">
        <v>2</v>
      </c>
      <c r="D5" s="10" t="s">
        <v>3</v>
      </c>
      <c r="E5" s="11"/>
      <c r="F5" s="11"/>
      <c r="G5" s="11"/>
      <c r="H5" s="11"/>
      <c r="I5" s="11"/>
      <c r="J5" s="11"/>
      <c r="K5" s="11"/>
      <c r="IV5" s="3"/>
    </row>
    <row r="6" spans="1:256" s="4" customFormat="1" ht="25.5" customHeight="1" thickBot="1">
      <c r="A6" s="9" t="s">
        <v>4</v>
      </c>
      <c r="B6" s="38">
        <v>1700</v>
      </c>
      <c r="C6" s="12"/>
      <c r="D6" s="37">
        <v>69.6</v>
      </c>
      <c r="E6" s="11" t="s">
        <v>29</v>
      </c>
      <c r="F6" s="11"/>
      <c r="G6" s="11"/>
      <c r="H6" s="11"/>
      <c r="I6" s="11"/>
      <c r="J6" s="11"/>
      <c r="K6" s="11"/>
      <c r="IV6" s="3"/>
    </row>
    <row r="7" spans="1:256" s="4" customFormat="1" ht="25.5" customHeight="1" thickBot="1">
      <c r="A7" s="14" t="s">
        <v>5</v>
      </c>
      <c r="B7" s="15">
        <v>160</v>
      </c>
      <c r="C7" s="16">
        <v>48</v>
      </c>
      <c r="D7" s="13">
        <f>(B7*C7)/1000</f>
        <v>7.68</v>
      </c>
      <c r="E7" s="11" t="s">
        <v>24</v>
      </c>
      <c r="F7" s="11"/>
      <c r="G7" s="11"/>
      <c r="H7" s="11"/>
      <c r="I7" s="11" t="s">
        <v>25</v>
      </c>
      <c r="J7" s="11"/>
      <c r="K7" s="11"/>
      <c r="IV7" s="3"/>
    </row>
    <row r="8" spans="1:256" s="4" customFormat="1" ht="25.5" customHeight="1" thickBot="1">
      <c r="A8" s="14" t="s">
        <v>27</v>
      </c>
      <c r="B8" s="15">
        <v>400</v>
      </c>
      <c r="C8" s="16">
        <v>37</v>
      </c>
      <c r="D8" s="13">
        <f>(B8*C8)/1000</f>
        <v>14.8</v>
      </c>
      <c r="E8" s="11"/>
      <c r="F8" s="11"/>
      <c r="G8" s="11"/>
      <c r="H8" s="11"/>
      <c r="I8" s="11"/>
      <c r="J8" s="11"/>
      <c r="K8" s="11"/>
      <c r="IV8" s="3"/>
    </row>
    <row r="9" spans="1:256" s="4" customFormat="1" ht="25.5" customHeight="1" thickBot="1">
      <c r="A9" s="14" t="s">
        <v>28</v>
      </c>
      <c r="B9" s="15">
        <v>200</v>
      </c>
      <c r="C9" s="16">
        <v>73</v>
      </c>
      <c r="D9" s="13">
        <f>(B9*C9)/1000</f>
        <v>14.6</v>
      </c>
      <c r="E9" s="11"/>
      <c r="F9" s="11"/>
      <c r="G9" s="11"/>
      <c r="H9" s="11"/>
      <c r="I9" s="17"/>
      <c r="J9" s="17"/>
      <c r="K9" s="17"/>
      <c r="L9" s="18"/>
      <c r="M9" s="18"/>
      <c r="IV9" s="3"/>
    </row>
    <row r="10" spans="1:256" s="4" customFormat="1" ht="25.5" customHeight="1" thickBot="1">
      <c r="A10" s="14" t="s">
        <v>22</v>
      </c>
      <c r="B10" s="19">
        <v>0</v>
      </c>
      <c r="C10" s="16">
        <v>95</v>
      </c>
      <c r="D10" s="13">
        <f>(B10*C10)/1000</f>
        <v>0</v>
      </c>
      <c r="E10" s="11" t="s">
        <v>19</v>
      </c>
      <c r="F10" s="11"/>
      <c r="G10" s="17"/>
      <c r="H10" s="17"/>
      <c r="I10" s="17"/>
      <c r="J10" s="17"/>
      <c r="K10" s="17"/>
      <c r="L10" s="20"/>
      <c r="M10" s="18"/>
      <c r="IV10" s="3"/>
    </row>
    <row r="11" spans="1:256" s="4" customFormat="1" ht="25.5" customHeight="1" thickBot="1">
      <c r="A11" s="14" t="s">
        <v>23</v>
      </c>
      <c r="B11" s="15">
        <v>0</v>
      </c>
      <c r="C11" s="16">
        <v>123</v>
      </c>
      <c r="D11" s="13">
        <f>(B11*C11)/1000</f>
        <v>0</v>
      </c>
      <c r="E11" s="11" t="s">
        <v>20</v>
      </c>
      <c r="F11" s="11"/>
      <c r="G11" s="17"/>
      <c r="H11" s="17"/>
      <c r="I11" s="17" t="s">
        <v>6</v>
      </c>
      <c r="J11" s="17" t="s">
        <v>7</v>
      </c>
      <c r="K11" s="17"/>
      <c r="L11" s="3"/>
      <c r="M11" s="18"/>
      <c r="IV11" s="3"/>
    </row>
    <row r="12" spans="1:256" s="4" customFormat="1" ht="25.5" customHeight="1">
      <c r="A12" s="21" t="s">
        <v>8</v>
      </c>
      <c r="B12" s="39">
        <f>SUM(B6:B11)</f>
        <v>2460</v>
      </c>
      <c r="C12" s="12"/>
      <c r="D12" s="13">
        <f>SUM(D6:D11)</f>
        <v>106.67999999999999</v>
      </c>
      <c r="E12" s="22" t="s">
        <v>21</v>
      </c>
      <c r="F12" s="11"/>
      <c r="G12" s="17"/>
      <c r="H12" s="17" t="s">
        <v>9</v>
      </c>
      <c r="I12" s="17">
        <f>D12</f>
        <v>106.67999999999999</v>
      </c>
      <c r="J12" s="17">
        <f>B12</f>
        <v>2460</v>
      </c>
      <c r="K12" s="17"/>
      <c r="L12" s="3"/>
      <c r="M12" s="18"/>
      <c r="IV12" s="3"/>
    </row>
    <row r="13" spans="1:256" s="4" customFormat="1" ht="25.5" customHeight="1" thickBot="1">
      <c r="A13" s="21"/>
      <c r="B13" s="23"/>
      <c r="C13" s="13"/>
      <c r="D13" s="13"/>
      <c r="E13" s="11"/>
      <c r="F13" s="11"/>
      <c r="G13" s="17"/>
      <c r="H13" s="17" t="s">
        <v>10</v>
      </c>
      <c r="I13" s="17">
        <f>D15</f>
        <v>106.67999999999999</v>
      </c>
      <c r="J13" s="17">
        <f>B15</f>
        <v>2460</v>
      </c>
      <c r="K13" s="17"/>
      <c r="L13" s="3"/>
      <c r="M13" s="18"/>
      <c r="IV13" s="3"/>
    </row>
    <row r="14" spans="1:256" s="4" customFormat="1" ht="25.5" customHeight="1" thickBot="1">
      <c r="A14" s="14" t="s">
        <v>11</v>
      </c>
      <c r="B14" s="15"/>
      <c r="C14" s="16">
        <v>48</v>
      </c>
      <c r="D14" s="13">
        <f>(B14*C14)/1000</f>
        <v>0</v>
      </c>
      <c r="F14" s="24" t="s">
        <v>13</v>
      </c>
      <c r="G14" s="25"/>
      <c r="H14" s="25"/>
      <c r="I14" s="25"/>
      <c r="J14" s="25"/>
      <c r="K14" s="26"/>
      <c r="L14" s="18"/>
      <c r="M14" s="18"/>
      <c r="IV14" s="3"/>
    </row>
    <row r="15" spans="1:256" s="4" customFormat="1" ht="25.5" customHeight="1" thickBot="1">
      <c r="A15" s="9" t="s">
        <v>12</v>
      </c>
      <c r="B15" s="39">
        <f>B12-B14</f>
        <v>2460</v>
      </c>
      <c r="C15" s="12"/>
      <c r="D15" s="13">
        <f>D12-D14</f>
        <v>106.67999999999999</v>
      </c>
      <c r="F15" s="27">
        <v>90</v>
      </c>
      <c r="G15" s="28" t="s">
        <v>14</v>
      </c>
      <c r="H15" s="29" t="s">
        <v>15</v>
      </c>
      <c r="I15" s="29" t="s">
        <v>16</v>
      </c>
      <c r="J15" s="30">
        <f>F15*2.205</f>
        <v>198.45000000000002</v>
      </c>
      <c r="K15" s="31" t="s">
        <v>17</v>
      </c>
      <c r="L15" s="18"/>
      <c r="M15" s="18"/>
      <c r="IV15" s="3"/>
    </row>
    <row r="16" spans="2:256" s="4" customFormat="1" ht="25.5" customHeight="1" thickBot="1">
      <c r="B16" s="32" t="str">
        <f>IF(B12&gt;2457,"OVERVEKT","Vekt OK")</f>
        <v>OVERVEKT</v>
      </c>
      <c r="C16" s="5"/>
      <c r="D16" s="5"/>
      <c r="F16" s="27">
        <v>320</v>
      </c>
      <c r="G16" s="33" t="s">
        <v>17</v>
      </c>
      <c r="H16" s="33" t="s">
        <v>18</v>
      </c>
      <c r="I16" s="34" t="s">
        <v>16</v>
      </c>
      <c r="J16" s="35">
        <f>F16*0.454</f>
        <v>145.28</v>
      </c>
      <c r="K16" s="36" t="s">
        <v>14</v>
      </c>
      <c r="IV16" s="3"/>
    </row>
    <row r="17" spans="2:256" s="4" customFormat="1" ht="25.5" customHeight="1">
      <c r="B17" s="5"/>
      <c r="C17" s="5"/>
      <c r="D17" s="5"/>
      <c r="IV17" s="3"/>
    </row>
    <row r="18" spans="2:256" s="4" customFormat="1" ht="25.5" customHeight="1">
      <c r="B18" s="5"/>
      <c r="C18" s="5"/>
      <c r="D18" s="5"/>
      <c r="IV18" s="3"/>
    </row>
    <row r="19" spans="2:256" s="4" customFormat="1" ht="25.5" customHeight="1">
      <c r="B19" s="5"/>
      <c r="C19" s="5"/>
      <c r="D19" s="5"/>
      <c r="IV19" s="3"/>
    </row>
    <row r="20" spans="2:256" s="4" customFormat="1" ht="25.5" customHeight="1">
      <c r="B20" s="5"/>
      <c r="C20" s="5"/>
      <c r="D20" s="5"/>
      <c r="IV20" s="3"/>
    </row>
    <row r="21" spans="2:256" s="4" customFormat="1" ht="25.5" customHeight="1">
      <c r="B21" s="5"/>
      <c r="C21" s="5"/>
      <c r="D21" s="5"/>
      <c r="IV21" s="3"/>
    </row>
    <row r="22" spans="2:256" s="4" customFormat="1" ht="25.5" customHeight="1">
      <c r="B22" s="5"/>
      <c r="C22" s="5"/>
      <c r="D22" s="5"/>
      <c r="IV22" s="3"/>
    </row>
    <row r="23" spans="2:256" s="4" customFormat="1" ht="25.5" customHeight="1">
      <c r="B23" s="5"/>
      <c r="C23" s="5"/>
      <c r="D23" s="5"/>
      <c r="IV23" s="3"/>
    </row>
    <row r="24" spans="2:256" s="4" customFormat="1" ht="25.5" customHeight="1">
      <c r="B24" s="5"/>
      <c r="C24" s="5"/>
      <c r="D24" s="5"/>
      <c r="IV24" s="3"/>
    </row>
    <row r="25" spans="2:256" s="4" customFormat="1" ht="25.5" customHeight="1">
      <c r="B25" s="5"/>
      <c r="C25" s="5"/>
      <c r="D25" s="5"/>
      <c r="IV25" s="3"/>
    </row>
    <row r="26" spans="2:256" s="4" customFormat="1" ht="18">
      <c r="B26" s="5"/>
      <c r="C26" s="5"/>
      <c r="D26" s="5"/>
      <c r="IV26" s="3"/>
    </row>
  </sheetData>
  <sheetProtection sheet="1"/>
  <mergeCells count="1">
    <mergeCell ref="B3:D3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</dc:creator>
  <cp:keywords/>
  <dc:description/>
  <cp:lastModifiedBy>Øyvind</cp:lastModifiedBy>
  <dcterms:created xsi:type="dcterms:W3CDTF">2010-05-01T11:49:05Z</dcterms:created>
  <dcterms:modified xsi:type="dcterms:W3CDTF">2017-10-01T09:40:52Z</dcterms:modified>
  <cp:category/>
  <cp:version/>
  <cp:contentType/>
  <cp:contentStatus/>
</cp:coreProperties>
</file>